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223\招标文件\2023年三明福银高速AK223路侧挡墙病害治理工程挂网材料\"/>
    </mc:Choice>
  </mc:AlternateContent>
  <bookViews>
    <workbookView xWindow="0" yWindow="0" windowWidth="28800" windowHeight="1254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3" hidden="1">'Sheet1 (3)'!$B$1:$B$37</definedName>
    <definedName name="_xlnm._FilterDatabase" localSheetId="1" hidden="1">第100章!$C$1:$C$15</definedName>
    <definedName name="_xlnm._FilterDatabase" localSheetId="2" hidden="1">第200章!$D$1:$D$119</definedName>
    <definedName name="_xlnm.Print_Titles" localSheetId="1">第100章!$1:$5</definedName>
    <definedName name="_xlnm.Print_Titles" localSheetId="2">第200章!$1:$5</definedName>
  </definedNames>
  <calcPr calcId="152511"/>
</workbook>
</file>

<file path=xl/calcChain.xml><?xml version="1.0" encoding="utf-8"?>
<calcChain xmlns="http://schemas.openxmlformats.org/spreadsheetml/2006/main">
  <c r="F11" i="16" l="1"/>
  <c r="I10" i="19"/>
  <c r="G10" i="19"/>
  <c r="G12" i="19" l="1"/>
  <c r="G11" i="19"/>
  <c r="G9" i="19"/>
  <c r="G13" i="19" s="1"/>
  <c r="G8" i="19"/>
  <c r="G7" i="19"/>
  <c r="I12" i="16" l="1"/>
  <c r="G12" i="16"/>
  <c r="I8" i="19" l="1"/>
  <c r="I14" i="16"/>
  <c r="I9" i="16"/>
  <c r="I12" i="19" l="1"/>
  <c r="I7" i="19" l="1"/>
  <c r="I9" i="19"/>
  <c r="I11" i="19"/>
  <c r="G9" i="16"/>
  <c r="G14" i="16"/>
  <c r="I13" i="19" l="1"/>
  <c r="G11" i="16" l="1"/>
  <c r="F8" i="16"/>
  <c r="G8" i="16" s="1"/>
  <c r="H8" i="16"/>
  <c r="I8" i="16" s="1"/>
  <c r="H11" i="16"/>
  <c r="I11" i="16" s="1"/>
  <c r="F6" i="1"/>
  <c r="E6" i="1"/>
  <c r="G15" i="16" l="1"/>
  <c r="E5" i="1" s="1"/>
  <c r="E7" i="1" s="1"/>
  <c r="E8" i="1" s="1"/>
  <c r="I15" i="16"/>
  <c r="F5" i="1" s="1"/>
  <c r="B2" i="19"/>
  <c r="B2" i="16"/>
  <c r="F7" i="1" l="1"/>
  <c r="F8" i="1" s="1"/>
  <c r="E11" i="17"/>
  <c r="E10" i="17"/>
  <c r="E9" i="17"/>
  <c r="E8" i="17"/>
  <c r="E7" i="17"/>
  <c r="E6" i="17"/>
  <c r="E5" i="17"/>
  <c r="E4" i="17"/>
  <c r="E3" i="17"/>
</calcChain>
</file>

<file path=xl/sharedStrings.xml><?xml version="1.0" encoding="utf-8"?>
<sst xmlns="http://schemas.openxmlformats.org/spreadsheetml/2006/main" count="262" uniqueCount="154">
  <si>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</si>
  <si>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</si>
  <si>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</si>
  <si>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</si>
  <si>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</si>
  <si>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</si>
  <si>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</si>
  <si>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</si>
  <si>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</si>
  <si>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</si>
  <si>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</si>
  <si>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</si>
  <si>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</si>
  <si>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</si>
  <si>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</si>
  <si>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</si>
  <si>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</si>
  <si>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</si>
  <si>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</si>
  <si>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</si>
  <si>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</si>
  <si>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</si>
  <si>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</si>
  <si>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</si>
  <si>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</si>
  <si>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</si>
  <si>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</si>
  <si>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</si>
  <si>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</si>
  <si>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</si>
  <si>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</si>
  <si>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</si>
  <si>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</si>
  <si>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</si>
  <si>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</si>
  <si>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</si>
  <si>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</si>
  <si>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</si>
  <si>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</si>
  <si>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</si>
  <si>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</si>
  <si>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</si>
  <si>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</si>
  <si>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</si>
  <si>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</si>
  <si>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</si>
  <si>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</si>
  <si>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</si>
  <si>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</si>
  <si>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</si>
  <si>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</si>
  <si>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</si>
  <si>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</si>
  <si>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</si>
  <si>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</si>
  <si>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</si>
  <si>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</si>
  <si>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</si>
  <si>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</si>
  <si>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</si>
  <si>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</si>
  <si>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</si>
  <si>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</si>
  <si>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</si>
  <si>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</si>
  <si>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</si>
  <si>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</si>
  <si>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</si>
  <si>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</si>
  <si>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</si>
  <si>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</si>
  <si>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</si>
  <si>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</si>
  <si>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</si>
  <si>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</si>
  <si>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</si>
  <si>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</si>
  <si>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</si>
  <si>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</si>
  <si>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</si>
  <si>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</si>
  <si>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</si>
  <si>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</si>
  <si>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</si>
  <si>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</si>
  <si>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</si>
  <si>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</si>
  <si>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</si>
  <si>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</si>
  <si>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</si>
  <si>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</si>
  <si>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</si>
  <si>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</si>
  <si>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</si>
  <si>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</si>
  <si>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</si>
  <si>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</si>
  <si>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</si>
  <si>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</si>
  <si>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</si>
  <si>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</si>
  <si>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</si>
  <si>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</si>
  <si>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</si>
  <si>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</si>
  <si>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</si>
  <si>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</si>
  <si>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</si>
  <si>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</si>
  <si>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</si>
  <si>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</si>
  <si>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</si>
  <si>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</si>
  <si>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</si>
  <si>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</si>
  <si>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</si>
  <si>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</si>
  <si>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</si>
  <si>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</si>
  <si>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</si>
  <si>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</si>
  <si>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</si>
  <si>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</si>
  <si>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</si>
  <si>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</si>
  <si>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</si>
  <si>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</si>
  <si>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</si>
  <si>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</si>
  <si>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</si>
  <si>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</si>
  <si>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m</t>
  </si>
  <si>
    <t>m³</t>
    <phoneticPr fontId="16" type="noConversion"/>
  </si>
  <si>
    <t>预应力锚索边坡加固</t>
  </si>
  <si>
    <t>213-2</t>
  </si>
  <si>
    <t>213-4</t>
  </si>
  <si>
    <t>213-6</t>
  </si>
  <si>
    <t>213-7</t>
  </si>
  <si>
    <t>脚手架</t>
    <phoneticPr fontId="16" type="noConversion"/>
  </si>
  <si>
    <t>㎡</t>
    <phoneticPr fontId="16" type="noConversion"/>
  </si>
  <si>
    <t>213-3</t>
  </si>
  <si>
    <t>套管装拔</t>
    <phoneticPr fontId="16" type="noConversion"/>
  </si>
  <si>
    <t>Kg</t>
    <phoneticPr fontId="16" type="noConversion"/>
  </si>
  <si>
    <t>施工安全布控</t>
  </si>
  <si>
    <t>天</t>
  </si>
  <si>
    <t>102-4</t>
  </si>
  <si>
    <t>投标报价（即3=3）</t>
    <phoneticPr fontId="16" type="noConversion"/>
  </si>
  <si>
    <t>C30混凝土框格梁</t>
    <phoneticPr fontId="16" type="noConversion"/>
  </si>
  <si>
    <t>项目名称：2023年三明福银高速AK223路侧挡墙病害治理工程</t>
    <phoneticPr fontId="16" type="noConversion"/>
  </si>
  <si>
    <t>孔径150mm，6束钢绞线锚索（无粘结预应力钢绞线由甲方提供）</t>
    <phoneticPr fontId="16" type="noConversion"/>
  </si>
  <si>
    <t>钢筋（钢筋由甲方提供）</t>
    <phoneticPr fontId="16" type="noConversion"/>
  </si>
  <si>
    <t>213-5</t>
  </si>
  <si>
    <t>预张拉槽钢</t>
    <phoneticPr fontId="16" type="noConversion"/>
  </si>
  <si>
    <t>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</si>
</sst>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3" xfId="0" applyNumberFormat="1" applyFont="1" applyFill="1" applyBorder="1" applyAlignment="1">
      <alignment horizontal="center" vertical="center" shrinkToFit="1"/>
    </xf>
    <xf numFmtId="0" fontId="34" fillId="0" borderId="23" xfId="0" applyFont="1" applyFill="1" applyBorder="1" applyAlignment="1">
      <alignment horizontal="center" vertical="center" wrapText="1"/>
    </xf>
    <xf numFmtId="177" fontId="38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20" fillId="0" borderId="22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176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zoomScale="145" zoomScaleNormal="145" workbookViewId="0">
      <selection activeCell="I8" sqref="I8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77" t="s">
        <v>123</v>
      </c>
      <c r="C2" s="77"/>
      <c r="D2" s="77"/>
      <c r="E2" s="77"/>
      <c r="F2" s="77"/>
    </row>
    <row r="3" spans="1:10" ht="24.95" customHeight="1" thickBot="1">
      <c r="A3" s="7"/>
      <c r="B3" s="78" t="s">
        <v>148</v>
      </c>
      <c r="C3" s="78"/>
      <c r="D3" s="78"/>
      <c r="E3" s="78"/>
      <c r="F3" s="78"/>
    </row>
    <row r="4" spans="1:10" s="5" customFormat="1" ht="35.1" customHeight="1">
      <c r="A4" s="9"/>
      <c r="B4" s="10" t="s">
        <v>0</v>
      </c>
      <c r="C4" s="44" t="s">
        <v>105</v>
      </c>
      <c r="D4" s="44" t="s">
        <v>1</v>
      </c>
      <c r="E4" s="42" t="s">
        <v>2</v>
      </c>
      <c r="F4" s="11" t="s">
        <v>3</v>
      </c>
      <c r="I4" s="41"/>
    </row>
    <row r="5" spans="1:10" s="5" customFormat="1" ht="35.1" customHeight="1">
      <c r="A5" s="9"/>
      <c r="B5" s="12">
        <v>1</v>
      </c>
      <c r="C5" s="43">
        <v>100</v>
      </c>
      <c r="D5" s="52" t="s">
        <v>106</v>
      </c>
      <c r="E5" s="45">
        <f>第100章!G15</f>
        <v>126943</v>
      </c>
      <c r="F5" s="46">
        <f>第100章!I15</f>
        <v>5000</v>
      </c>
    </row>
    <row r="6" spans="1:10" s="5" customFormat="1" ht="35.1" customHeight="1">
      <c r="A6" s="9"/>
      <c r="B6" s="12">
        <v>2</v>
      </c>
      <c r="C6" s="43">
        <v>200</v>
      </c>
      <c r="D6" s="52" t="s">
        <v>107</v>
      </c>
      <c r="E6" s="45">
        <f>第200章!G13</f>
        <v>2625298</v>
      </c>
      <c r="F6" s="46">
        <f>第200章!I13</f>
        <v>0</v>
      </c>
    </row>
    <row r="7" spans="1:10" s="5" customFormat="1" ht="35.1" customHeight="1">
      <c r="A7" s="9"/>
      <c r="B7" s="12">
        <v>3</v>
      </c>
      <c r="C7" s="79" t="s">
        <v>124</v>
      </c>
      <c r="D7" s="80"/>
      <c r="E7" s="45">
        <f>SUM(E5:E6)</f>
        <v>2752241</v>
      </c>
      <c r="F7" s="46">
        <f>SUM(F5:F6)</f>
        <v>5000</v>
      </c>
    </row>
    <row r="8" spans="1:10" s="5" customFormat="1" ht="35.1" customHeight="1" thickBot="1">
      <c r="A8" s="9"/>
      <c r="B8" s="13">
        <v>4</v>
      </c>
      <c r="C8" s="81" t="s">
        <v>146</v>
      </c>
      <c r="D8" s="82"/>
      <c r="E8" s="47">
        <f>E7</f>
        <v>2752241</v>
      </c>
      <c r="F8" s="48">
        <f>F7</f>
        <v>5000</v>
      </c>
      <c r="I8" s="41"/>
      <c r="J8" s="16"/>
    </row>
    <row r="9" spans="1:10" s="5" customFormat="1" ht="18.75">
      <c r="A9" s="9"/>
      <c r="B9" s="75"/>
      <c r="C9" s="76"/>
      <c r="D9" s="76"/>
      <c r="E9" s="14"/>
      <c r="F9" s="15"/>
      <c r="G9" s="16"/>
    </row>
  </sheetData>
  <sheetProtection algorithmName="SHA-512" hashValue="23CEPfDPmMJeI1PnYNfOI96rgDzapND6tCt9dsghXAT61ZwtvrSakWTuXamTVbuJvOlg+4s4fAQYyber6+yGaA==" saltValue="KWcAeJ/zewtvOB4EgLHDJA==" spinCount="100000" sheet="1" objects="1" scenarios="1" selectLockedCells="1"/>
  <mergeCells count="5">
    <mergeCell ref="B9:D9"/>
    <mergeCell ref="B2:F2"/>
    <mergeCell ref="B3:F3"/>
    <mergeCell ref="C7:D7"/>
    <mergeCell ref="C8:D8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5"/>
  <sheetViews>
    <sheetView zoomScale="145" zoomScaleNormal="145" workbookViewId="0">
      <selection activeCell="H14" sqref="H14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86" t="s">
        <v>104</v>
      </c>
      <c r="C1" s="86"/>
      <c r="D1" s="86"/>
      <c r="E1" s="86"/>
      <c r="F1" s="86"/>
      <c r="G1" s="87"/>
      <c r="H1" s="86"/>
      <c r="I1" s="86"/>
    </row>
    <row r="2" spans="2:10" s="2" customFormat="1" ht="20.100000000000001" customHeight="1" thickBot="1">
      <c r="B2" s="88" t="str">
        <f>汇总!B3</f>
        <v>项目名称：2023年三明福银高速AK223路侧挡墙病害治理工程</v>
      </c>
      <c r="C2" s="88"/>
      <c r="D2" s="88"/>
      <c r="E2" s="88"/>
      <c r="F2" s="88"/>
      <c r="G2" s="88"/>
      <c r="H2" s="88"/>
      <c r="I2" s="88"/>
    </row>
    <row r="3" spans="2:10" s="2" customFormat="1" ht="24.95" customHeight="1">
      <c r="B3" s="94" t="s">
        <v>119</v>
      </c>
      <c r="C3" s="95"/>
      <c r="D3" s="95"/>
      <c r="E3" s="95"/>
      <c r="F3" s="95"/>
      <c r="G3" s="95"/>
      <c r="H3" s="95"/>
      <c r="I3" s="96"/>
    </row>
    <row r="4" spans="2:10" s="3" customFormat="1" ht="20.100000000000001" customHeight="1">
      <c r="B4" s="89" t="s">
        <v>4</v>
      </c>
      <c r="C4" s="97"/>
      <c r="D4" s="90" t="s">
        <v>5</v>
      </c>
      <c r="E4" s="90" t="s">
        <v>6</v>
      </c>
      <c r="F4" s="91" t="s">
        <v>108</v>
      </c>
      <c r="G4" s="92"/>
      <c r="H4" s="90" t="s">
        <v>7</v>
      </c>
      <c r="I4" s="93"/>
    </row>
    <row r="5" spans="2:10" s="3" customFormat="1" ht="20.100000000000001" customHeight="1">
      <c r="B5" s="89"/>
      <c r="C5" s="98"/>
      <c r="D5" s="90"/>
      <c r="E5" s="90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109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110</v>
      </c>
      <c r="C7" s="18" t="s">
        <v>111</v>
      </c>
      <c r="D7" s="18" t="s">
        <v>10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112</v>
      </c>
      <c r="C8" s="22" t="s">
        <v>127</v>
      </c>
      <c r="D8" s="22" t="s">
        <v>113</v>
      </c>
      <c r="E8" s="22">
        <v>1</v>
      </c>
      <c r="F8" s="74">
        <f>ROUND((第200章!G13)*0.0037,0)</f>
        <v>9714</v>
      </c>
      <c r="G8" s="65">
        <f>ROUND(E8*F8,0)</f>
        <v>9714</v>
      </c>
      <c r="H8" s="104">
        <f>ROUND((第200章!I13)*0.0037,0)</f>
        <v>0</v>
      </c>
      <c r="I8" s="67">
        <f>ROUND(H8*E8,0)</f>
        <v>0</v>
      </c>
      <c r="J8"/>
    </row>
    <row r="9" spans="2:10" s="3" customFormat="1" ht="24.95" customHeight="1">
      <c r="B9" s="23" t="s">
        <v>125</v>
      </c>
      <c r="C9" s="22" t="s">
        <v>126</v>
      </c>
      <c r="D9" s="22" t="s">
        <v>113</v>
      </c>
      <c r="E9" s="22">
        <v>1</v>
      </c>
      <c r="F9" s="74">
        <v>5000</v>
      </c>
      <c r="G9" s="65">
        <f t="shared" ref="G9:G14" si="0">ROUND(E9*F9,0)</f>
        <v>5000</v>
      </c>
      <c r="H9" s="66">
        <v>5000</v>
      </c>
      <c r="I9" s="67">
        <f>ROUND(H9*E9,0)</f>
        <v>5000</v>
      </c>
      <c r="J9"/>
    </row>
    <row r="10" spans="2:10" s="3" customFormat="1" ht="24.95" customHeight="1">
      <c r="B10" s="23" t="s">
        <v>121</v>
      </c>
      <c r="C10" s="18" t="s">
        <v>122</v>
      </c>
      <c r="D10" s="22"/>
      <c r="E10" s="22"/>
      <c r="F10" s="74"/>
      <c r="G10" s="65"/>
      <c r="H10" s="66"/>
      <c r="I10" s="67"/>
      <c r="J10"/>
    </row>
    <row r="11" spans="2:10" s="3" customFormat="1" ht="24.95" customHeight="1">
      <c r="B11" s="23" t="s">
        <v>128</v>
      </c>
      <c r="C11" s="22" t="s">
        <v>129</v>
      </c>
      <c r="D11" s="22" t="s">
        <v>113</v>
      </c>
      <c r="E11" s="22">
        <v>1</v>
      </c>
      <c r="F11" s="74">
        <f>ROUND((第200章!G13)*0.015,0)</f>
        <v>39379</v>
      </c>
      <c r="G11" s="65">
        <f t="shared" si="0"/>
        <v>39379</v>
      </c>
      <c r="H11" s="104">
        <f>ROUND((第200章!I13)*0.015,0)</f>
        <v>0</v>
      </c>
      <c r="I11" s="67">
        <f t="shared" ref="I11:I14" si="1">ROUND(H11*E11,0)</f>
        <v>0</v>
      </c>
      <c r="J11"/>
    </row>
    <row r="12" spans="2:10" s="3" customFormat="1" ht="24.95" customHeight="1">
      <c r="B12" s="23" t="s">
        <v>145</v>
      </c>
      <c r="C12" s="22" t="s">
        <v>143</v>
      </c>
      <c r="D12" s="22" t="s">
        <v>144</v>
      </c>
      <c r="E12" s="22">
        <v>90</v>
      </c>
      <c r="F12" s="74">
        <v>365</v>
      </c>
      <c r="G12" s="65">
        <f t="shared" si="0"/>
        <v>32850</v>
      </c>
      <c r="H12" s="104"/>
      <c r="I12" s="67">
        <f t="shared" si="1"/>
        <v>0</v>
      </c>
      <c r="J12"/>
    </row>
    <row r="13" spans="2:10" s="3" customFormat="1" ht="24.95" customHeight="1">
      <c r="B13" s="23" t="s">
        <v>115</v>
      </c>
      <c r="C13" s="49" t="s">
        <v>116</v>
      </c>
      <c r="D13" s="22"/>
      <c r="E13" s="22"/>
      <c r="F13" s="50"/>
      <c r="G13" s="65"/>
      <c r="H13" s="66"/>
      <c r="I13" s="67"/>
      <c r="J13"/>
    </row>
    <row r="14" spans="2:10" s="3" customFormat="1" ht="24.95" customHeight="1">
      <c r="B14" s="23" t="s">
        <v>117</v>
      </c>
      <c r="C14" s="37" t="s">
        <v>116</v>
      </c>
      <c r="D14" s="22" t="s">
        <v>11</v>
      </c>
      <c r="E14" s="22">
        <v>1</v>
      </c>
      <c r="F14" s="74">
        <v>40000</v>
      </c>
      <c r="G14" s="65">
        <f t="shared" si="0"/>
        <v>40000</v>
      </c>
      <c r="H14" s="66"/>
      <c r="I14" s="67">
        <f t="shared" si="1"/>
        <v>0</v>
      </c>
      <c r="J14"/>
    </row>
    <row r="15" spans="2:10" s="3" customFormat="1" ht="24.95" customHeight="1" thickBot="1">
      <c r="B15" s="83" t="s">
        <v>114</v>
      </c>
      <c r="C15" s="84"/>
      <c r="D15" s="84"/>
      <c r="E15" s="85"/>
      <c r="F15" s="39"/>
      <c r="G15" s="57">
        <f>ROUND(SUM(G6:G14),0)</f>
        <v>126943</v>
      </c>
      <c r="H15" s="58"/>
      <c r="I15" s="59">
        <f>ROUND(SUM(I6:I14),0)</f>
        <v>5000</v>
      </c>
    </row>
  </sheetData>
  <sheetProtection algorithmName="SHA-512" hashValue="OB95bmB04+h8MXB4n5Sh4iebDKNxF61C7DjeN2mNwqPuNPzbk6UzegeG+hxYePHoXVZKmlibtZXHrag7TTbCEw==" saltValue="Rk+exaWeKmz/FvsFEV/AzQ==" spinCount="100000" sheet="1" objects="1" scenarios="1" selectLockedCells="1"/>
  <autoFilter ref="C1:C15"/>
  <mergeCells count="10">
    <mergeCell ref="B15:E15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3"/>
  <sheetViews>
    <sheetView tabSelected="1" zoomScale="145" zoomScaleNormal="145" workbookViewId="0">
      <selection activeCell="H7" sqref="H7:H12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86" t="s">
        <v>104</v>
      </c>
      <c r="C1" s="86"/>
      <c r="D1" s="86"/>
      <c r="E1" s="86"/>
      <c r="F1" s="86"/>
      <c r="G1" s="87"/>
      <c r="H1" s="86"/>
      <c r="I1" s="86"/>
    </row>
    <row r="2" spans="2:10" s="2" customFormat="1" ht="20.100000000000001" customHeight="1" thickBot="1">
      <c r="B2" s="88" t="str">
        <f>汇总!B3</f>
        <v>项目名称：2023年三明福银高速AK223路侧挡墙病害治理工程</v>
      </c>
      <c r="C2" s="88"/>
      <c r="D2" s="88"/>
      <c r="E2" s="88"/>
      <c r="F2" s="88"/>
      <c r="G2" s="88"/>
      <c r="H2" s="88"/>
      <c r="I2" s="88"/>
    </row>
    <row r="3" spans="2:10" s="2" customFormat="1" ht="24.95" customHeight="1">
      <c r="B3" s="94" t="s">
        <v>120</v>
      </c>
      <c r="C3" s="95"/>
      <c r="D3" s="95"/>
      <c r="E3" s="95"/>
      <c r="F3" s="95"/>
      <c r="G3" s="95"/>
      <c r="H3" s="95"/>
      <c r="I3" s="96"/>
    </row>
    <row r="4" spans="2:10" s="3" customFormat="1" ht="20.100000000000001" customHeight="1">
      <c r="B4" s="89" t="s">
        <v>4</v>
      </c>
      <c r="C4" s="97" t="s">
        <v>130</v>
      </c>
      <c r="D4" s="90" t="s">
        <v>5</v>
      </c>
      <c r="E4" s="90" t="s">
        <v>6</v>
      </c>
      <c r="F4" s="91" t="s">
        <v>108</v>
      </c>
      <c r="G4" s="92"/>
      <c r="H4" s="90" t="s">
        <v>7</v>
      </c>
      <c r="I4" s="93"/>
    </row>
    <row r="5" spans="2:10" s="3" customFormat="1" ht="20.100000000000001" customHeight="1">
      <c r="B5" s="89"/>
      <c r="C5" s="98"/>
      <c r="D5" s="90"/>
      <c r="E5" s="90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0">
        <v>213</v>
      </c>
      <c r="C6" s="70" t="s">
        <v>133</v>
      </c>
      <c r="D6" s="71"/>
      <c r="E6" s="56"/>
      <c r="F6" s="63"/>
      <c r="G6" s="64"/>
      <c r="H6" s="102"/>
      <c r="I6" s="62"/>
      <c r="J6"/>
    </row>
    <row r="7" spans="2:10" s="3" customFormat="1" ht="32.25" customHeight="1">
      <c r="B7" s="61" t="s">
        <v>134</v>
      </c>
      <c r="C7" s="72" t="s">
        <v>149</v>
      </c>
      <c r="D7" s="73" t="s">
        <v>131</v>
      </c>
      <c r="E7" s="56">
        <v>5700</v>
      </c>
      <c r="F7" s="63">
        <v>188.2</v>
      </c>
      <c r="G7" s="64">
        <f t="shared" ref="G7:G12" si="0">ROUND(E7*F7,0)</f>
        <v>1072740</v>
      </c>
      <c r="H7" s="102"/>
      <c r="I7" s="62">
        <f t="shared" ref="I7:I12" si="1">ROUND(H7*E7,0)</f>
        <v>0</v>
      </c>
      <c r="J7"/>
    </row>
    <row r="8" spans="2:10" s="3" customFormat="1" ht="20.100000000000001" customHeight="1">
      <c r="B8" s="61" t="s">
        <v>140</v>
      </c>
      <c r="C8" s="72" t="s">
        <v>141</v>
      </c>
      <c r="D8" s="73" t="s">
        <v>131</v>
      </c>
      <c r="E8" s="56">
        <v>5700</v>
      </c>
      <c r="F8" s="63">
        <v>166.3</v>
      </c>
      <c r="G8" s="64">
        <f t="shared" si="0"/>
        <v>947910</v>
      </c>
      <c r="H8" s="102"/>
      <c r="I8" s="62">
        <f t="shared" si="1"/>
        <v>0</v>
      </c>
      <c r="J8"/>
    </row>
    <row r="9" spans="2:10" s="3" customFormat="1" ht="20.100000000000001" customHeight="1">
      <c r="B9" s="61" t="s">
        <v>135</v>
      </c>
      <c r="C9" s="72" t="s">
        <v>147</v>
      </c>
      <c r="D9" s="55" t="s">
        <v>132</v>
      </c>
      <c r="E9" s="56">
        <v>514.70000000000005</v>
      </c>
      <c r="F9" s="63">
        <v>953.32</v>
      </c>
      <c r="G9" s="64">
        <f t="shared" si="0"/>
        <v>490674</v>
      </c>
      <c r="H9" s="102"/>
      <c r="I9" s="62">
        <f t="shared" si="1"/>
        <v>0</v>
      </c>
      <c r="J9"/>
    </row>
    <row r="10" spans="2:10" s="3" customFormat="1" ht="20.100000000000001" customHeight="1">
      <c r="B10" s="61" t="s">
        <v>151</v>
      </c>
      <c r="C10" s="72" t="s">
        <v>152</v>
      </c>
      <c r="D10" s="55" t="s">
        <v>153</v>
      </c>
      <c r="E10" s="56">
        <v>0.62580000000000002</v>
      </c>
      <c r="F10" s="63">
        <v>6000</v>
      </c>
      <c r="G10" s="64">
        <f t="shared" si="0"/>
        <v>3755</v>
      </c>
      <c r="H10" s="102"/>
      <c r="I10" s="62">
        <f t="shared" si="1"/>
        <v>0</v>
      </c>
      <c r="J10"/>
    </row>
    <row r="11" spans="2:10" s="3" customFormat="1" ht="20.100000000000001" customHeight="1">
      <c r="B11" s="61" t="s">
        <v>136</v>
      </c>
      <c r="C11" s="72" t="s">
        <v>150</v>
      </c>
      <c r="D11" s="73" t="s">
        <v>142</v>
      </c>
      <c r="E11" s="56">
        <v>85958</v>
      </c>
      <c r="F11" s="63">
        <v>0.8</v>
      </c>
      <c r="G11" s="64">
        <f t="shared" si="0"/>
        <v>68766</v>
      </c>
      <c r="H11" s="102"/>
      <c r="I11" s="62">
        <f t="shared" si="1"/>
        <v>0</v>
      </c>
      <c r="J11"/>
    </row>
    <row r="12" spans="2:10" s="3" customFormat="1" ht="20.100000000000001" customHeight="1">
      <c r="B12" s="61" t="s">
        <v>137</v>
      </c>
      <c r="C12" s="72" t="s">
        <v>138</v>
      </c>
      <c r="D12" s="73" t="s">
        <v>139</v>
      </c>
      <c r="E12" s="56">
        <v>2720</v>
      </c>
      <c r="F12" s="63">
        <v>15.24</v>
      </c>
      <c r="G12" s="64">
        <f t="shared" si="0"/>
        <v>41453</v>
      </c>
      <c r="H12" s="102"/>
      <c r="I12" s="62">
        <f t="shared" si="1"/>
        <v>0</v>
      </c>
      <c r="J12"/>
    </row>
    <row r="13" spans="2:10" s="3" customFormat="1" ht="24.95" customHeight="1" thickBot="1">
      <c r="B13" s="83" t="s">
        <v>118</v>
      </c>
      <c r="C13" s="99"/>
      <c r="D13" s="99"/>
      <c r="E13" s="100"/>
      <c r="F13" s="68"/>
      <c r="G13" s="69">
        <f>ROUND(SUM(G6:G12),0)</f>
        <v>2625298</v>
      </c>
      <c r="H13" s="103"/>
      <c r="I13" s="51">
        <f>ROUND(SUM(I6:I12),0)</f>
        <v>0</v>
      </c>
    </row>
  </sheetData>
  <sheetProtection algorithmName="SHA-512" hashValue="+6bdnty0CR9BoJ2MBHuPQCRkK+9oxOMNIpqF0qlW0/Nmf7WQGdyGnXDe7yw26M4i6a3C9ME+ZKb3sjIogG3nMQ==" saltValue="JYDwi6WcSaKUBrZcqwgoZg==" spinCount="100000" sheet="1" objects="1" scenarios="1" selectLockedCells="1"/>
  <autoFilter ref="D1:D119"/>
  <mergeCells count="10">
    <mergeCell ref="B13:E13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01" t="s">
        <v>43</v>
      </c>
      <c r="B1" s="101"/>
      <c r="C1" s="101"/>
      <c r="D1" s="101"/>
      <c r="E1" s="101"/>
      <c r="F1" s="101"/>
      <c r="G1" s="101"/>
      <c r="H1" s="101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汇总</vt:lpstr>
      <vt:lpstr>第100章</vt:lpstr>
      <vt:lpstr>第200章</vt:lpstr>
      <vt:lpstr>Sheet1 (3)</vt:lpstr>
      <vt:lpstr>第100章!Print_Titles</vt:lpstr>
      <vt:lpstr>第200章!Print_Titles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2023-04-14T01:45:23Z</cp:lastPrinted>
  <dcterms:created xsi:type="dcterms:W3CDTF">2018-02-27T11:14:00Z</dcterms:created>
  <dcterms:modified xsi:type="dcterms:W3CDTF">2023-04-23T01:52:32Z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